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570" windowHeight="8145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H4" i="1"/>
  <c r="H5"/>
  <c r="H6"/>
  <c r="H7"/>
  <c r="H8"/>
  <c r="H9"/>
  <c r="E9"/>
  <c r="I12"/>
  <c r="I13"/>
  <c r="I14"/>
  <c r="I15"/>
  <c r="I16"/>
  <c r="I17"/>
  <c r="I18"/>
  <c r="I19"/>
  <c r="H12"/>
  <c r="H13"/>
  <c r="H14"/>
  <c r="H15"/>
  <c r="H16"/>
  <c r="H17"/>
  <c r="H18"/>
  <c r="H19"/>
  <c r="I4"/>
  <c r="I5"/>
  <c r="I6"/>
  <c r="I7"/>
  <c r="I8"/>
  <c r="I9"/>
  <c r="E19"/>
  <c r="G20"/>
  <c r="J20"/>
  <c r="I20"/>
  <c r="H20"/>
  <c r="B1"/>
</calcChain>
</file>

<file path=xl/sharedStrings.xml><?xml version="1.0" encoding="utf-8"?>
<sst xmlns="http://schemas.openxmlformats.org/spreadsheetml/2006/main" count="55" uniqueCount="53">
  <si>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</si>
  <si>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</si>
  <si>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</si>
  <si>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</si>
  <si>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</si>
  <si>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</si>
  <si>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</si>
  <si>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</si>
  <si>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</si>
  <si>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</si>
  <si>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</si>
  <si>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</si>
  <si>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</si>
  <si>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</si>
  <si>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</si>
  <si>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</si>
  <si>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</si>
  <si>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</si>
  <si>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</si>
  <si>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</si>
  <si>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</si>
  <si>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</si>
  <si>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</si>
  <si>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</si>
  <si>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</si>
  <si>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</si>
  <si>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</si>
  <si>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</si>
  <si>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Хлеб пшеничный формовой</t>
  </si>
  <si>
    <t>Хлеб ржаной</t>
  </si>
  <si>
    <t>573/2021г</t>
  </si>
  <si>
    <t>574/2021г</t>
  </si>
  <si>
    <t>82/2021г</t>
  </si>
  <si>
    <t>ИТОГО  ЗАВТРАК:</t>
  </si>
  <si>
    <t>ИТОГО  ОБЕД:</t>
  </si>
  <si>
    <t>234/2021г</t>
  </si>
  <si>
    <t>Каша овсянная "Геркулес" жидкая</t>
  </si>
  <si>
    <t>75/2021г</t>
  </si>
  <si>
    <t>Сыр полутвердый (порциями)</t>
  </si>
  <si>
    <t>459/2021г</t>
  </si>
  <si>
    <t>Чай с лимоном</t>
  </si>
  <si>
    <t>15/2013г</t>
  </si>
  <si>
    <t>Салат "Тазалык"</t>
  </si>
  <si>
    <t>114/2021г</t>
  </si>
  <si>
    <t>Суп картофельный с крупой</t>
  </si>
  <si>
    <t>97/2008г</t>
  </si>
  <si>
    <t>Макаронные изделия отварные</t>
  </si>
  <si>
    <t>77/2008г</t>
  </si>
  <si>
    <t>Котлета "Здоровье"</t>
  </si>
  <si>
    <t>501/2021г</t>
  </si>
  <si>
    <t>Соки овощные, фруктовые и ягодные</t>
  </si>
  <si>
    <t>Фрукты свежие   Яблоко</t>
  </si>
  <si>
    <t>46.83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</si>
</sst>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8"/>
      <name val="Calibri"/>
      <family val="2"/>
    </font>
    <font>
      <sz val="10"/>
      <color indexed="8"/>
      <name val="Arial"/>
      <family val="2"/>
      <charset val="204"/>
    </font>
    <font>
      <sz val="10"/>
      <color indexed="8"/>
      <name val="Calibri"/>
      <family val="2"/>
      <charset val="204"/>
    </font>
    <font>
      <sz val="10"/>
      <color indexed="10"/>
      <name val="Calibri"/>
      <family val="2"/>
      <charset val="204"/>
    </font>
    <font>
      <b/>
      <sz val="10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2" fontId="2" fillId="0" borderId="1" xfId="0" applyNumberFormat="1" applyFont="1" applyBorder="1" applyAlignment="1" applyProtection="1">
      <alignment horizontal="center" vertical="top" wrapText="1"/>
      <protection locked="0"/>
    </xf>
    <xf numFmtId="0" fontId="3" fillId="3" borderId="15" xfId="0" applyFont="1" applyFill="1" applyBorder="1" applyAlignment="1" applyProtection="1">
      <alignment horizontal="center" vertical="center"/>
      <protection locked="0"/>
    </xf>
    <xf numFmtId="0" fontId="3" fillId="3" borderId="1" xfId="0" applyFont="1" applyFill="1" applyBorder="1" applyAlignment="1" applyProtection="1">
      <alignment horizontal="left" vertical="center" wrapText="1"/>
      <protection locked="0"/>
    </xf>
    <xf numFmtId="0" fontId="3" fillId="3" borderId="1" xfId="0" applyFont="1" applyFill="1" applyBorder="1" applyAlignment="1" applyProtection="1">
      <alignment horizontal="center"/>
      <protection locked="0"/>
    </xf>
    <xf numFmtId="2" fontId="3" fillId="3" borderId="15" xfId="0" applyNumberFormat="1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protection locked="0"/>
    </xf>
    <xf numFmtId="0" fontId="3" fillId="3" borderId="15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left"/>
      <protection locked="0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5" fillId="3" borderId="15" xfId="0" applyFont="1" applyFill="1" applyBorder="1" applyAlignment="1" applyProtection="1">
      <alignment horizontal="center"/>
      <protection locked="0"/>
    </xf>
    <xf numFmtId="0" fontId="5" fillId="3" borderId="1" xfId="0" applyFont="1" applyFill="1" applyBorder="1" applyAlignment="1" applyProtection="1">
      <alignment horizontal="left"/>
      <protection locked="0"/>
    </xf>
    <xf numFmtId="0" fontId="5" fillId="3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left" vertical="center"/>
      <protection locked="0"/>
    </xf>
    <xf numFmtId="0" fontId="3" fillId="3" borderId="16" xfId="0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 applyProtection="1">
      <alignment horizontal="left" vertical="center" wrapText="1"/>
      <protection locked="0"/>
    </xf>
    <xf numFmtId="0" fontId="3" fillId="3" borderId="1" xfId="0" applyFont="1" applyFill="1" applyBorder="1" applyAlignment="1" applyProtection="1">
      <alignment horizontal="center" vertical="center"/>
      <protection locked="0"/>
    </xf>
    <xf numFmtId="2" fontId="3" fillId="3" borderId="1" xfId="0" applyNumberFormat="1" applyFont="1" applyFill="1" applyBorder="1" applyAlignment="1" applyProtection="1">
      <alignment horizontal="center"/>
      <protection locked="0"/>
    </xf>
    <xf numFmtId="2" fontId="5" fillId="3" borderId="1" xfId="0" applyNumberFormat="1" applyFont="1" applyFill="1" applyBorder="1" applyAlignment="1" applyProtection="1">
      <alignment horizontal="center"/>
      <protection locked="0"/>
    </xf>
    <xf numFmtId="2" fontId="3" fillId="3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C1" workbookViewId="0">
      <selection activeCell="F15" sqref="F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e">
        <f ca="1">-МБОУ Нышинская D6</f>
        <v>#NAME?</v>
      </c>
      <c r="C1" s="48"/>
      <c r="D1" s="49"/>
      <c r="E1" t="s">
        <v>22</v>
      </c>
      <c r="F1" s="18"/>
      <c r="I1" t="s">
        <v>1</v>
      </c>
      <c r="J1" s="17">
        <v>45458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9" t="s">
        <v>35</v>
      </c>
      <c r="D4" s="30" t="s">
        <v>36</v>
      </c>
      <c r="E4" s="31">
        <v>150</v>
      </c>
      <c r="F4" s="19">
        <v>14.98</v>
      </c>
      <c r="G4" s="44">
        <v>162.01499999999999</v>
      </c>
      <c r="H4" s="44">
        <f>F4*3.5/100</f>
        <v>0.52429999999999999</v>
      </c>
      <c r="I4" s="44">
        <f>E4*4.13/100</f>
        <v>6.1950000000000003</v>
      </c>
      <c r="J4" s="44">
        <v>21.315000000000001</v>
      </c>
    </row>
    <row r="5" spans="1:10">
      <c r="A5" s="5"/>
      <c r="B5" s="1" t="s">
        <v>12</v>
      </c>
      <c r="C5" s="32" t="s">
        <v>37</v>
      </c>
      <c r="D5" s="33" t="s">
        <v>38</v>
      </c>
      <c r="E5" s="31">
        <v>10</v>
      </c>
      <c r="F5" s="20">
        <v>2.56</v>
      </c>
      <c r="G5" s="44">
        <v>35.83</v>
      </c>
      <c r="H5" s="44">
        <f>F5*23.2/100</f>
        <v>0.59392</v>
      </c>
      <c r="I5" s="44">
        <f>E5*29.5/100</f>
        <v>2.95</v>
      </c>
      <c r="J5" s="44">
        <v>0</v>
      </c>
    </row>
    <row r="6" spans="1:10">
      <c r="A6" s="5"/>
      <c r="B6" s="1" t="s">
        <v>23</v>
      </c>
      <c r="C6" s="34" t="s">
        <v>32</v>
      </c>
      <c r="D6" s="35" t="s">
        <v>51</v>
      </c>
      <c r="E6" s="31">
        <v>187</v>
      </c>
      <c r="F6" s="20">
        <v>30</v>
      </c>
      <c r="G6" s="44">
        <v>44.4</v>
      </c>
      <c r="H6" s="44">
        <f>F6*0.4/100</f>
        <v>0.12</v>
      </c>
      <c r="I6" s="44">
        <f>E6*0.4/100</f>
        <v>0.748</v>
      </c>
      <c r="J6" s="44">
        <v>9.8000000000000007</v>
      </c>
    </row>
    <row r="7" spans="1:10">
      <c r="A7" s="5"/>
      <c r="B7" s="2"/>
      <c r="C7" s="34" t="s">
        <v>30</v>
      </c>
      <c r="D7" s="35" t="s">
        <v>28</v>
      </c>
      <c r="E7" s="36">
        <v>40</v>
      </c>
      <c r="F7" s="20">
        <v>3.7</v>
      </c>
      <c r="G7" s="44">
        <v>93.76</v>
      </c>
      <c r="H7" s="44">
        <f>F7*7.6/100</f>
        <v>0.28120000000000001</v>
      </c>
      <c r="I7" s="44">
        <f>E7*0.8/100</f>
        <v>0.32</v>
      </c>
      <c r="J7" s="44">
        <v>19.68</v>
      </c>
    </row>
    <row r="8" spans="1:10" ht="15.75" thickBot="1">
      <c r="A8" s="6"/>
      <c r="B8" s="7"/>
      <c r="C8" s="34" t="s">
        <v>39</v>
      </c>
      <c r="D8" s="35" t="s">
        <v>40</v>
      </c>
      <c r="E8" s="31">
        <v>200</v>
      </c>
      <c r="F8" s="21">
        <v>2.2200000000000002</v>
      </c>
      <c r="G8" s="44">
        <v>40.1</v>
      </c>
      <c r="H8" s="44">
        <f>F8*0.3/200</f>
        <v>3.3300000000000001E-3</v>
      </c>
      <c r="I8" s="44">
        <f>E8*0.1/200</f>
        <v>0.1</v>
      </c>
      <c r="J8" s="44">
        <v>9.5</v>
      </c>
    </row>
    <row r="9" spans="1:10">
      <c r="A9" s="3" t="s">
        <v>13</v>
      </c>
      <c r="B9" s="9" t="s">
        <v>20</v>
      </c>
      <c r="C9" s="37"/>
      <c r="D9" s="38" t="s">
        <v>33</v>
      </c>
      <c r="E9" s="39">
        <f>SUM(E4:E8)</f>
        <v>587</v>
      </c>
      <c r="F9" s="19">
        <v>53.46</v>
      </c>
      <c r="G9" s="45">
        <v>376.10500000000002</v>
      </c>
      <c r="H9" s="45">
        <f>SUM(H4:H8)</f>
        <v>1.5227500000000003</v>
      </c>
      <c r="I9" s="45">
        <f>SUM(I4:I8)</f>
        <v>10.312999999999999</v>
      </c>
      <c r="J9" s="45">
        <v>60.295000000000002</v>
      </c>
    </row>
    <row r="10" spans="1:10">
      <c r="A10" s="5"/>
      <c r="B10" s="2"/>
      <c r="C10" s="2"/>
      <c r="D10" s="24"/>
      <c r="E10" s="13"/>
      <c r="F10" s="20"/>
      <c r="G10" s="13"/>
      <c r="H10" s="13"/>
      <c r="I10" s="13"/>
      <c r="J10" s="14"/>
    </row>
    <row r="11" spans="1:10" ht="15.75" thickBot="1">
      <c r="A11" s="6"/>
      <c r="B11" s="7"/>
      <c r="C11" s="7"/>
      <c r="D11" s="25"/>
      <c r="E11" s="15"/>
      <c r="F11" s="21"/>
      <c r="G11" s="15"/>
      <c r="H11" s="15"/>
      <c r="I11" s="15"/>
      <c r="J11" s="16"/>
    </row>
    <row r="12" spans="1:10">
      <c r="A12" s="5" t="s">
        <v>14</v>
      </c>
      <c r="B12" s="8" t="s">
        <v>15</v>
      </c>
      <c r="C12" s="29" t="s">
        <v>41</v>
      </c>
      <c r="D12" s="40" t="s">
        <v>42</v>
      </c>
      <c r="E12" s="31">
        <v>60</v>
      </c>
      <c r="F12" s="22">
        <v>10</v>
      </c>
      <c r="G12" s="46">
        <v>56.351999999999997</v>
      </c>
      <c r="H12" s="44">
        <f>F12*1.08/100</f>
        <v>0.10800000000000001</v>
      </c>
      <c r="I12" s="44">
        <f>E12*6/100</f>
        <v>3.6</v>
      </c>
      <c r="J12" s="44">
        <v>5.34</v>
      </c>
    </row>
    <row r="13" spans="1:10">
      <c r="A13" s="5"/>
      <c r="B13" s="1" t="s">
        <v>16</v>
      </c>
      <c r="C13" s="41" t="s">
        <v>43</v>
      </c>
      <c r="D13" s="42" t="s">
        <v>44</v>
      </c>
      <c r="E13" s="43">
        <v>200</v>
      </c>
      <c r="F13" s="26">
        <v>11.33</v>
      </c>
      <c r="G13" s="46">
        <v>114.42</v>
      </c>
      <c r="H13" s="44">
        <f>F13*1.93/100</f>
        <v>0.218669</v>
      </c>
      <c r="I13" s="44">
        <f>E13*2.85/100</f>
        <v>5.7</v>
      </c>
      <c r="J13" s="44">
        <v>11.92</v>
      </c>
    </row>
    <row r="14" spans="1:10">
      <c r="A14" s="5"/>
      <c r="B14" s="1" t="s">
        <v>17</v>
      </c>
      <c r="C14" s="34" t="s">
        <v>45</v>
      </c>
      <c r="D14" s="35" t="s">
        <v>46</v>
      </c>
      <c r="E14" s="31">
        <v>150</v>
      </c>
      <c r="F14" s="26">
        <v>10.26</v>
      </c>
      <c r="G14" s="44">
        <v>217.53</v>
      </c>
      <c r="H14" s="44">
        <f>F14*3.63/100</f>
        <v>0.37243799999999999</v>
      </c>
      <c r="I14" s="44">
        <f>E14*4.5/100</f>
        <v>6.75</v>
      </c>
      <c r="J14" s="44">
        <v>33.75</v>
      </c>
    </row>
    <row r="15" spans="1:10">
      <c r="A15" s="5"/>
      <c r="B15" s="1" t="s">
        <v>18</v>
      </c>
      <c r="C15" s="29" t="s">
        <v>47</v>
      </c>
      <c r="D15" s="40" t="s">
        <v>48</v>
      </c>
      <c r="E15" s="31">
        <v>90</v>
      </c>
      <c r="F15" s="26" t="s">
        <v>52</v>
      </c>
      <c r="G15" s="44">
        <v>210.96</v>
      </c>
      <c r="H15" s="44" t="e">
        <f>F15*11.55/100</f>
        <v>#VALUE!</v>
      </c>
      <c r="I15" s="44">
        <f>E15*17.8/100</f>
        <v>16.02</v>
      </c>
      <c r="J15" s="44">
        <v>6.3</v>
      </c>
    </row>
    <row r="16" spans="1:10">
      <c r="A16" s="5"/>
      <c r="B16" s="1" t="s">
        <v>19</v>
      </c>
      <c r="C16" s="34" t="s">
        <v>49</v>
      </c>
      <c r="D16" s="35" t="s">
        <v>50</v>
      </c>
      <c r="E16" s="31">
        <v>200</v>
      </c>
      <c r="F16" s="26">
        <v>32</v>
      </c>
      <c r="G16" s="44">
        <v>86.6</v>
      </c>
      <c r="H16" s="44">
        <f>F16*0.5/100</f>
        <v>0.16</v>
      </c>
      <c r="I16" s="44">
        <f>E16*0.1/100</f>
        <v>0.2</v>
      </c>
      <c r="J16" s="44">
        <v>20.2</v>
      </c>
    </row>
    <row r="17" spans="1:10">
      <c r="A17" s="5"/>
      <c r="B17" s="1" t="s">
        <v>24</v>
      </c>
      <c r="C17" s="34" t="s">
        <v>31</v>
      </c>
      <c r="D17" s="35" t="s">
        <v>29</v>
      </c>
      <c r="E17" s="36">
        <v>20</v>
      </c>
      <c r="F17" s="26">
        <v>4.66</v>
      </c>
      <c r="G17" s="44">
        <v>41.18</v>
      </c>
      <c r="H17" s="44">
        <f>F17*8/100</f>
        <v>0.37280000000000002</v>
      </c>
      <c r="I17" s="44">
        <f>E17*1.5/100</f>
        <v>0.3</v>
      </c>
      <c r="J17" s="44">
        <v>8.02</v>
      </c>
    </row>
    <row r="18" spans="1:10">
      <c r="A18" s="5"/>
      <c r="B18" s="1" t="s">
        <v>21</v>
      </c>
      <c r="C18" s="34" t="s">
        <v>30</v>
      </c>
      <c r="D18" s="35" t="s">
        <v>28</v>
      </c>
      <c r="E18" s="36">
        <v>40</v>
      </c>
      <c r="F18" s="26">
        <v>1.17</v>
      </c>
      <c r="G18" s="44">
        <v>93.76</v>
      </c>
      <c r="H18" s="44">
        <f>F18*7.6/100</f>
        <v>8.8919999999999999E-2</v>
      </c>
      <c r="I18" s="44">
        <f>E18*0.8/100</f>
        <v>0.32</v>
      </c>
      <c r="J18" s="44">
        <v>19.68</v>
      </c>
    </row>
    <row r="19" spans="1:10">
      <c r="A19" s="5"/>
      <c r="B19" s="23"/>
      <c r="C19" s="34"/>
      <c r="D19" s="38" t="s">
        <v>34</v>
      </c>
      <c r="E19" s="39">
        <f>SUM(E12:E18)</f>
        <v>760</v>
      </c>
      <c r="F19" s="26">
        <v>10.63</v>
      </c>
      <c r="G19" s="45">
        <v>820.80199999999991</v>
      </c>
      <c r="H19" s="45" t="e">
        <f>SUM(H12:H18)</f>
        <v>#VALUE!</v>
      </c>
      <c r="I19" s="39">
        <f>SUM(I12:I18)</f>
        <v>32.89</v>
      </c>
      <c r="J19" s="45">
        <v>105.21</v>
      </c>
    </row>
    <row r="20" spans="1:10" ht="15.75" thickBot="1">
      <c r="A20" s="6"/>
      <c r="B20" s="7" t="s">
        <v>27</v>
      </c>
      <c r="C20" s="7"/>
      <c r="D20" s="25"/>
      <c r="E20" s="15">
        <v>750</v>
      </c>
      <c r="F20" s="21"/>
      <c r="G20" s="27">
        <f>SUM(G11:G19)</f>
        <v>1641.6039999999998</v>
      </c>
      <c r="H20" s="27" t="e">
        <f>SUM(H11:H19)</f>
        <v>#VALUE!</v>
      </c>
      <c r="I20" s="27">
        <f>SUM(I11:I19)</f>
        <v>65.78</v>
      </c>
      <c r="J20" s="28">
        <f>SUM(J11:J19)</f>
        <v>210.41999999999996</v>
      </c>
    </row>
  </sheetData>
  <sheetProtection sheet="1" objects="1" scenarios="1"/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2021-09-03T11:50:11Z</cp:lastPrinted>
  <dcterms:created xsi:type="dcterms:W3CDTF">2015-06-05T18:19:34Z</dcterms:created>
  <dcterms:modified xsi:type="dcterms:W3CDTF">2024-06-13T05:49:03Z</dcterms:modified>
</cp:coreProperties>
</file>